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95" windowHeight="8460"/>
  </bookViews>
  <sheets>
    <sheet name="SUBSCRIPTIO STATE AND TECHNOLOG" sheetId="1" r:id="rId1"/>
    <sheet name="SUMMARY OPERATOR PORTING TARIFF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M45" i="1" l="1"/>
  <c r="M46" i="1"/>
  <c r="M47" i="1"/>
  <c r="M48" i="1"/>
  <c r="M49" i="1"/>
  <c r="L46" i="1"/>
  <c r="L47" i="1"/>
  <c r="L48" i="1"/>
  <c r="L49" i="1"/>
  <c r="L45" i="1"/>
  <c r="F45" i="1"/>
  <c r="F46" i="1"/>
  <c r="F47" i="1"/>
  <c r="F48" i="1"/>
  <c r="F49" i="1"/>
  <c r="F50" i="1"/>
  <c r="E46" i="1"/>
  <c r="E47" i="1"/>
  <c r="E48" i="1"/>
  <c r="E49" i="1"/>
  <c r="E50" i="1"/>
  <c r="E45" i="1"/>
  <c r="J49" i="1"/>
  <c r="I49" i="1"/>
  <c r="H44" i="1"/>
  <c r="C50" i="1"/>
  <c r="B50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/>
  <c r="C6" i="2"/>
  <c r="D6" i="2"/>
  <c r="E6" i="2"/>
  <c r="F6" i="2"/>
  <c r="G6" i="2"/>
  <c r="B6" i="2"/>
  <c r="C4" i="2"/>
  <c r="D4" i="2"/>
  <c r="E4" i="2"/>
  <c r="F4" i="2"/>
  <c r="G4" i="2"/>
  <c r="B4" i="2"/>
  <c r="L5" i="2"/>
  <c r="F3" i="2"/>
  <c r="J47" i="1"/>
  <c r="I47" i="1"/>
  <c r="I42" i="1"/>
  <c r="K45" i="1"/>
  <c r="K46" i="1"/>
  <c r="D45" i="1"/>
  <c r="D46" i="1"/>
  <c r="D47" i="1"/>
  <c r="D48" i="1"/>
  <c r="D49" i="1"/>
  <c r="B40" i="1"/>
  <c r="C40" i="1"/>
  <c r="B33" i="1"/>
  <c r="C42" i="1"/>
  <c r="K47" i="1" l="1"/>
  <c r="F5" i="2" l="1"/>
  <c r="G5" i="2" l="1"/>
  <c r="G3" i="2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" i="1"/>
  <c r="J42" i="1"/>
  <c r="R5" i="2" l="1"/>
  <c r="B42" i="1"/>
  <c r="D42" i="1" l="1"/>
</calcChain>
</file>

<file path=xl/sharedStrings.xml><?xml version="1.0" encoding="utf-8"?>
<sst xmlns="http://schemas.openxmlformats.org/spreadsheetml/2006/main" count="140" uniqueCount="91">
  <si>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</si>
  <si>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</si>
  <si>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</si>
  <si>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</si>
  <si>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</si>
  <si>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</si>
  <si>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</si>
  <si>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</si>
  <si>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</si>
  <si>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</si>
  <si>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</si>
  <si>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</si>
  <si>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</si>
  <si>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</si>
  <si>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</si>
  <si>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</si>
  <si>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</si>
  <si>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</si>
  <si>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</si>
  <si>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</si>
  <si>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KASTINA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</si>
  <si>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</si>
  <si>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</si>
  <si>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</si>
  <si>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</si>
  <si>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</si>
  <si>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</si>
  <si>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</si>
  <si>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</si>
  <si>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</si>
  <si>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</si>
  <si>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STATE</t>
  </si>
  <si>
    <t>PLATEAU</t>
  </si>
  <si>
    <t>RIVERS</t>
  </si>
  <si>
    <t>SOKOTO</t>
  </si>
  <si>
    <t>TARABA</t>
  </si>
  <si>
    <t>YOBE</t>
  </si>
  <si>
    <t>ZAMFARA</t>
  </si>
  <si>
    <t>OTHERS (Undefined)</t>
  </si>
  <si>
    <t>TOTAL</t>
  </si>
  <si>
    <t>MTN</t>
  </si>
  <si>
    <t>GLO</t>
  </si>
  <si>
    <t>AIRTEL</t>
  </si>
  <si>
    <t>MULTILINKS</t>
  </si>
  <si>
    <t>VISAFONE</t>
  </si>
  <si>
    <t>IPNX</t>
  </si>
  <si>
    <t>MTN FIXED</t>
  </si>
  <si>
    <t>NTEL</t>
  </si>
  <si>
    <t xml:space="preserve">21ST CENT </t>
  </si>
  <si>
    <t>GLO FIXED</t>
  </si>
  <si>
    <t>SMILE</t>
  </si>
  <si>
    <t>Total Voice</t>
  </si>
  <si>
    <t>Total Nos. ported from other networks</t>
  </si>
  <si>
    <t>Total Nos. ported to other networks</t>
  </si>
  <si>
    <t>EMTS</t>
  </si>
  <si>
    <t>Tariff information</t>
  </si>
  <si>
    <t>seconds</t>
  </si>
  <si>
    <t>Floor Price</t>
  </si>
  <si>
    <t>N50.00</t>
  </si>
  <si>
    <t>Mobile Termination Rate</t>
  </si>
  <si>
    <t>Minutes</t>
  </si>
  <si>
    <t>0.83K</t>
  </si>
  <si>
    <t>N6.40</t>
  </si>
  <si>
    <t>.011K</t>
  </si>
  <si>
    <t>Price Cap</t>
  </si>
  <si>
    <t>International Termination Rate</t>
  </si>
  <si>
    <t>N24.40</t>
  </si>
  <si>
    <t>0.41K</t>
  </si>
  <si>
    <t>N3.90</t>
  </si>
  <si>
    <t>0.07K</t>
  </si>
  <si>
    <t>Active Voice per State (q3 2016)</t>
  </si>
  <si>
    <t>Active Voice per State (q2 2017)</t>
  </si>
  <si>
    <t>Active Internet per State Q 3 2016</t>
  </si>
  <si>
    <t>Active Internet per State Q2 2017</t>
  </si>
  <si>
    <t>OTHERS</t>
  </si>
  <si>
    <t>Total Internet</t>
  </si>
  <si>
    <t>GSM</t>
  </si>
  <si>
    <t>CDMA</t>
  </si>
  <si>
    <t>FIXED WIRED</t>
  </si>
  <si>
    <t>FIXED WIRELESS</t>
  </si>
  <si>
    <t>VOIP</t>
  </si>
  <si>
    <t xml:space="preserve">OTHERS </t>
  </si>
  <si>
    <t xml:space="preserve"> ACTIVE VOICE AND  INTERNET SUBSCRIPTIONS BY NETWORK </t>
  </si>
  <si>
    <t>Share of Voice</t>
  </si>
  <si>
    <t>Share of internet</t>
  </si>
  <si>
    <t>% Growth (Q3 2016- Q2 2017)</t>
  </si>
  <si>
    <t>% of Total States in Q2 2018</t>
  </si>
  <si>
    <t>% of Total States in Q3 2016</t>
  </si>
  <si>
    <t>DATA FOR 2ND QUARTER REPORT; FROM NBS AS AT JUNE 30 2017</t>
  </si>
  <si>
    <t>BY TECHNOLOGY</t>
  </si>
  <si>
    <t>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</si>
</sst>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orbel"/>
      <family val="2"/>
    </font>
    <font>
      <b/>
      <sz val="10"/>
      <color theme="0"/>
      <name val="Corbel"/>
      <family val="2"/>
    </font>
    <font>
      <sz val="10"/>
      <color theme="0"/>
      <name val="Corbel"/>
      <family val="2"/>
    </font>
    <font>
      <sz val="11"/>
      <color theme="0"/>
      <name val="Corbel"/>
      <family val="2"/>
    </font>
    <font>
      <b/>
      <sz val="9"/>
      <color theme="0"/>
      <name val="Corbe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164" fontId="0" fillId="0" borderId="0" xfId="0" applyNumberFormat="1"/>
    <xf numFmtId="3" fontId="4" fillId="0" borderId="1" xfId="0" applyNumberFormat="1" applyFont="1" applyBorder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3" fontId="5" fillId="6" borderId="1" xfId="0" applyNumberFormat="1" applyFont="1" applyFill="1" applyBorder="1" applyAlignment="1">
      <alignment horizontal="center"/>
    </xf>
    <xf numFmtId="0" fontId="6" fillId="6" borderId="0" xfId="0" applyFont="1" applyFill="1"/>
    <xf numFmtId="164" fontId="0" fillId="0" borderId="0" xfId="1" applyNumberFormat="1" applyFont="1"/>
    <xf numFmtId="0" fontId="8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10" fillId="7" borderId="1" xfId="1" applyNumberFormat="1" applyFont="1" applyFill="1" applyBorder="1"/>
    <xf numFmtId="0" fontId="6" fillId="7" borderId="0" xfId="0" applyFont="1" applyFill="1"/>
    <xf numFmtId="0" fontId="11" fillId="7" borderId="0" xfId="0" applyFont="1" applyFill="1" applyBorder="1" applyAlignment="1"/>
    <xf numFmtId="3" fontId="11" fillId="7" borderId="0" xfId="0" applyNumberFormat="1" applyFont="1" applyFill="1" applyAlignment="1">
      <alignment horizontal="center"/>
    </xf>
    <xf numFmtId="43" fontId="6" fillId="7" borderId="0" xfId="1" applyFont="1" applyFill="1"/>
    <xf numFmtId="164" fontId="6" fillId="7" borderId="0" xfId="0" applyNumberFormat="1" applyFont="1" applyFill="1"/>
    <xf numFmtId="0" fontId="9" fillId="7" borderId="4" xfId="0" applyFont="1" applyFill="1" applyBorder="1" applyAlignment="1">
      <alignment horizontal="center" vertical="center"/>
    </xf>
    <xf numFmtId="164" fontId="10" fillId="8" borderId="1" xfId="1" applyNumberFormat="1" applyFont="1" applyFill="1" applyBorder="1"/>
    <xf numFmtId="164" fontId="6" fillId="8" borderId="0" xfId="0" applyNumberFormat="1" applyFont="1" applyFill="1"/>
    <xf numFmtId="0" fontId="10" fillId="8" borderId="1" xfId="0" applyFont="1" applyFill="1" applyBorder="1"/>
    <xf numFmtId="0" fontId="6" fillId="8" borderId="0" xfId="0" applyFont="1" applyFill="1"/>
    <xf numFmtId="43" fontId="10" fillId="8" borderId="1" xfId="1" applyNumberFormat="1" applyFont="1" applyFill="1" applyBorder="1"/>
    <xf numFmtId="0" fontId="12" fillId="6" borderId="1" xfId="0" applyFont="1" applyFill="1" applyBorder="1" applyAlignment="1">
      <alignment horizontal="center"/>
    </xf>
    <xf numFmtId="4" fontId="6" fillId="9" borderId="0" xfId="0" applyNumberFormat="1" applyFont="1" applyFill="1" applyBorder="1" applyAlignment="1">
      <alignment horizontal="center" vertical="center"/>
    </xf>
    <xf numFmtId="0" fontId="11" fillId="9" borderId="0" xfId="0" applyFont="1" applyFill="1"/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/>
    <xf numFmtId="3" fontId="5" fillId="0" borderId="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3" fillId="0" borderId="0" xfId="0" applyFont="1" applyFill="1" applyBorder="1"/>
    <xf numFmtId="3" fontId="13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8" fillId="7" borderId="2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'SUMMARY OPERATOR PORTING TARIFF'!$A$3</c:f>
              <c:strCache>
                <c:ptCount val="1"/>
                <c:pt idx="0">
                  <c:v>Total Voice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OPERATOR PORTING TARIFF'!$B$2:$F$2</c:f>
              <c:strCache>
                <c:ptCount val="5"/>
                <c:pt idx="0">
                  <c:v>MTN</c:v>
                </c:pt>
                <c:pt idx="1">
                  <c:v>GLO</c:v>
                </c:pt>
                <c:pt idx="2">
                  <c:v>AIRTEL</c:v>
                </c:pt>
                <c:pt idx="3">
                  <c:v>EMTS</c:v>
                </c:pt>
                <c:pt idx="4">
                  <c:v>OTHERS</c:v>
                </c:pt>
              </c:strCache>
            </c:strRef>
          </c:cat>
          <c:val>
            <c:numRef>
              <c:f>'SUMMARY OPERATOR PORTING TARIFF'!$B$3:$F$3</c:f>
              <c:numCache>
                <c:formatCode>_(* #,##0_);_(* \(#,##0\);_(* "-"??_);_(@_)</c:formatCode>
                <c:ptCount val="5"/>
                <c:pt idx="0">
                  <c:v>53093756</c:v>
                </c:pt>
                <c:pt idx="1">
                  <c:v>37411407</c:v>
                </c:pt>
                <c:pt idx="2">
                  <c:v>34126900</c:v>
                </c:pt>
                <c:pt idx="3">
                  <c:v>18022674</c:v>
                </c:pt>
                <c:pt idx="4">
                  <c:v>409753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B-4BBB-8D1C-1FD6036E695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'SUMMARY OPERATOR PORTING TARIFF'!$A$5</c:f>
              <c:strCache>
                <c:ptCount val="1"/>
                <c:pt idx="0">
                  <c:v>Total Internet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OPERATOR PORTING TARIFF'!$B$2:$F$2</c:f>
              <c:strCache>
                <c:ptCount val="5"/>
                <c:pt idx="0">
                  <c:v>MTN</c:v>
                </c:pt>
                <c:pt idx="1">
                  <c:v>GLO</c:v>
                </c:pt>
                <c:pt idx="2">
                  <c:v>AIRTEL</c:v>
                </c:pt>
                <c:pt idx="3">
                  <c:v>EMTS</c:v>
                </c:pt>
                <c:pt idx="4">
                  <c:v>OTHERS</c:v>
                </c:pt>
              </c:strCache>
            </c:strRef>
          </c:cat>
          <c:val>
            <c:numRef>
              <c:f>'SUMMARY OPERATOR PORTING TARIFF'!$B$5:$F$5</c:f>
              <c:numCache>
                <c:formatCode>_(* #,##0_);_(* \(#,##0\);_(* "-"??_);_(@_)</c:formatCode>
                <c:ptCount val="5"/>
                <c:pt idx="0">
                  <c:v>31691070</c:v>
                </c:pt>
                <c:pt idx="1">
                  <c:v>27184002</c:v>
                </c:pt>
                <c:pt idx="2">
                  <c:v>20174089</c:v>
                </c:pt>
                <c:pt idx="3">
                  <c:v>12549596</c:v>
                </c:pt>
                <c:pt idx="4">
                  <c:v>537266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9-4F9C-8091-BB150D6A15C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1</xdr:row>
      <xdr:rowOff>14817</xdr:rowOff>
    </xdr:from>
    <xdr:to>
      <xdr:col>11</xdr:col>
      <xdr:colOff>672041</xdr:colOff>
      <xdr:row>15</xdr:row>
      <xdr:rowOff>91017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1AAF87-7C8D-4925-BB9E-1B3F75ABD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492124</xdr:colOff>
      <xdr:row>9</xdr:row>
      <xdr:rowOff>67734</xdr:rowOff>
    </xdr:from>
    <xdr:to>
      <xdr:col>8</xdr:col>
      <xdr:colOff>47624</xdr:colOff>
      <xdr:row>23</xdr:row>
      <xdr:rowOff>143934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D41DE8-0B8B-41D7-87C1-69A740A23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8" workbookViewId="0">
      <selection activeCell="I44" sqref="I44"/>
    </sheetView>
  </sheetViews>
  <sheetFormatPr defaultRowHeight="15" x14ac:dyDescent="0.25"/>
  <cols>
    <col min="1" max="1" width="17.140625" style="2" customWidth="1"/>
    <col min="2" max="3" width="27.28515625" style="13" customWidth="1"/>
    <col min="4" max="4" width="23.42578125" style="2" customWidth="1"/>
    <col min="5" max="6" width="23.42578125" style="42" customWidth="1"/>
    <col min="7" max="7" width="6.28515625" style="46" customWidth="1"/>
    <col min="8" max="8" width="19.5703125" style="2" customWidth="1"/>
    <col min="9" max="9" width="31.140625" style="13" customWidth="1"/>
    <col min="10" max="10" width="31.28515625" style="13" customWidth="1"/>
    <col min="11" max="11" width="23.5703125" style="2" customWidth="1"/>
    <col min="12" max="13" width="23.42578125" style="42" customWidth="1"/>
    <col min="14" max="16384" width="9.140625" style="2"/>
  </cols>
  <sheetData>
    <row r="1" spans="1:13" x14ac:dyDescent="0.25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14"/>
      <c r="L1" s="2"/>
      <c r="M1" s="2"/>
    </row>
    <row r="2" spans="1:13" s="57" customFormat="1" x14ac:dyDescent="0.25">
      <c r="A2" s="58" t="s">
        <v>90</v>
      </c>
      <c r="B2" s="55"/>
      <c r="C2" s="55"/>
      <c r="D2" s="55"/>
      <c r="E2" s="55"/>
      <c r="F2" s="55"/>
      <c r="G2" s="55"/>
      <c r="H2" s="55"/>
      <c r="I2" s="55"/>
      <c r="J2" s="56"/>
    </row>
    <row r="3" spans="1:13" x14ac:dyDescent="0.25">
      <c r="A3" s="15" t="s">
        <v>31</v>
      </c>
      <c r="B3" s="16" t="s">
        <v>71</v>
      </c>
      <c r="C3" s="16" t="s">
        <v>70</v>
      </c>
      <c r="D3" s="40" t="s">
        <v>85</v>
      </c>
      <c r="E3" s="43" t="s">
        <v>87</v>
      </c>
      <c r="F3" s="43" t="s">
        <v>86</v>
      </c>
      <c r="G3" s="44"/>
      <c r="H3" s="15" t="s">
        <v>31</v>
      </c>
      <c r="I3" s="16" t="s">
        <v>73</v>
      </c>
      <c r="J3" s="16" t="s">
        <v>72</v>
      </c>
      <c r="K3" s="40" t="s">
        <v>85</v>
      </c>
      <c r="L3" s="43" t="s">
        <v>87</v>
      </c>
      <c r="M3" s="43" t="s">
        <v>86</v>
      </c>
    </row>
    <row r="4" spans="1:13" ht="15.75" thickBot="1" x14ac:dyDescent="0.3">
      <c r="A4" s="4" t="s">
        <v>0</v>
      </c>
      <c r="B4" s="8">
        <v>3020567</v>
      </c>
      <c r="C4" s="9">
        <v>3320694</v>
      </c>
      <c r="D4" s="11">
        <f>(B4-C4)/C4*100</f>
        <v>-9.038080593996316</v>
      </c>
      <c r="E4" s="41">
        <f>B4/B$42*100</f>
        <v>2.1113324487439198</v>
      </c>
      <c r="F4" s="41">
        <f>C4/C$42*100</f>
        <v>2.1662023395158005</v>
      </c>
      <c r="G4" s="45"/>
      <c r="H4" s="4" t="s">
        <v>0</v>
      </c>
      <c r="I4" s="8">
        <v>1852842</v>
      </c>
      <c r="J4" s="9">
        <v>2019784</v>
      </c>
      <c r="K4" s="11">
        <f>(I4-J4)/J4*100</f>
        <v>-8.2653392640005077</v>
      </c>
      <c r="L4" s="41">
        <f>I4/I$42*100</f>
        <v>2.0109854318326721</v>
      </c>
      <c r="M4" s="41">
        <f>J4/J$42*100</f>
        <v>2.1538226052734992</v>
      </c>
    </row>
    <row r="5" spans="1:13" ht="15.75" thickBot="1" x14ac:dyDescent="0.3">
      <c r="A5" s="4" t="s">
        <v>1</v>
      </c>
      <c r="B5" s="8">
        <v>2501453</v>
      </c>
      <c r="C5" s="9">
        <v>2694340</v>
      </c>
      <c r="D5" s="11">
        <f t="shared" ref="D5:D49" si="0">(B5-C5)/C5*100</f>
        <v>-7.1589702858585031</v>
      </c>
      <c r="E5" s="41">
        <f t="shared" ref="E5:E41" si="1">B5/B$42*100</f>
        <v>1.7484793046828044</v>
      </c>
      <c r="F5" s="41">
        <f t="shared" ref="F5:F41" si="2">C5/C$42*100</f>
        <v>1.7576101897528051</v>
      </c>
      <c r="G5" s="45"/>
      <c r="H5" s="4" t="s">
        <v>1</v>
      </c>
      <c r="I5" s="8">
        <v>1488466</v>
      </c>
      <c r="J5" s="9">
        <v>1528648</v>
      </c>
      <c r="K5" s="11">
        <f t="shared" ref="K5:K47" si="3">(I5-J5)/J5*100</f>
        <v>-2.6285972964344961</v>
      </c>
      <c r="L5" s="41">
        <f t="shared" ref="L5:M41" si="4">I5/I$42*100</f>
        <v>1.6155092780594622</v>
      </c>
      <c r="M5" s="41">
        <f t="shared" si="4"/>
        <v>1.6300934247949899</v>
      </c>
    </row>
    <row r="6" spans="1:13" ht="15.75" thickBot="1" x14ac:dyDescent="0.3">
      <c r="A6" s="4" t="s">
        <v>2</v>
      </c>
      <c r="B6" s="8">
        <v>2845314</v>
      </c>
      <c r="C6" s="9">
        <v>3218764</v>
      </c>
      <c r="D6" s="11">
        <f t="shared" si="0"/>
        <v>-11.60227963280315</v>
      </c>
      <c r="E6" s="41">
        <f t="shared" si="1"/>
        <v>1.9888331479041375</v>
      </c>
      <c r="F6" s="41">
        <f t="shared" si="2"/>
        <v>2.0997099121898124</v>
      </c>
      <c r="G6" s="45"/>
      <c r="H6" s="4" t="s">
        <v>2</v>
      </c>
      <c r="I6" s="8">
        <v>1703429</v>
      </c>
      <c r="J6" s="9">
        <v>1871606</v>
      </c>
      <c r="K6" s="11">
        <f t="shared" si="3"/>
        <v>-8.9857053247318071</v>
      </c>
      <c r="L6" s="41">
        <f t="shared" si="4"/>
        <v>1.8488197607574184</v>
      </c>
      <c r="M6" s="41">
        <f t="shared" si="4"/>
        <v>1.9958110921591183</v>
      </c>
    </row>
    <row r="7" spans="1:13" ht="15.75" thickBot="1" x14ac:dyDescent="0.3">
      <c r="A7" s="4" t="s">
        <v>3</v>
      </c>
      <c r="B7" s="8">
        <v>4071310</v>
      </c>
      <c r="C7" s="9">
        <v>4504484</v>
      </c>
      <c r="D7" s="11">
        <f t="shared" si="0"/>
        <v>-9.6165065743379277</v>
      </c>
      <c r="E7" s="41">
        <f t="shared" si="1"/>
        <v>2.8457865400421865</v>
      </c>
      <c r="F7" s="41">
        <f t="shared" si="2"/>
        <v>2.9384290690775758</v>
      </c>
      <c r="G7" s="45"/>
      <c r="H7" s="4" t="s">
        <v>3</v>
      </c>
      <c r="I7" s="8">
        <v>2484690</v>
      </c>
      <c r="J7" s="9">
        <v>2663274</v>
      </c>
      <c r="K7" s="11">
        <f t="shared" si="3"/>
        <v>-6.7054309845701194</v>
      </c>
      <c r="L7" s="41">
        <f t="shared" si="4"/>
        <v>2.6967628068773926</v>
      </c>
      <c r="M7" s="41">
        <f t="shared" si="4"/>
        <v>2.8400164300921156</v>
      </c>
    </row>
    <row r="8" spans="1:13" ht="15.75" thickBot="1" x14ac:dyDescent="0.3">
      <c r="A8" s="4" t="s">
        <v>4</v>
      </c>
      <c r="B8" s="8">
        <v>2693110</v>
      </c>
      <c r="C8" s="9">
        <v>2842533</v>
      </c>
      <c r="D8" s="11">
        <f t="shared" si="0"/>
        <v>-5.2566847948642987</v>
      </c>
      <c r="E8" s="41">
        <f t="shared" si="1"/>
        <v>1.8824447631973524</v>
      </c>
      <c r="F8" s="41">
        <f t="shared" si="2"/>
        <v>1.8542815552263674</v>
      </c>
      <c r="G8" s="45"/>
      <c r="H8" s="4" t="s">
        <v>4</v>
      </c>
      <c r="I8" s="8">
        <v>1616850</v>
      </c>
      <c r="J8" s="9">
        <v>1554362</v>
      </c>
      <c r="K8" s="11">
        <f t="shared" si="3"/>
        <v>4.0201703335516443</v>
      </c>
      <c r="L8" s="41">
        <f t="shared" si="4"/>
        <v>1.7548510857691353</v>
      </c>
      <c r="M8" s="41">
        <f t="shared" si="4"/>
        <v>1.6575138788989947</v>
      </c>
    </row>
    <row r="9" spans="1:13" ht="15.75" thickBot="1" x14ac:dyDescent="0.3">
      <c r="A9" s="4" t="s">
        <v>5</v>
      </c>
      <c r="B9" s="8">
        <v>1003427</v>
      </c>
      <c r="C9" s="9">
        <v>1100864</v>
      </c>
      <c r="D9" s="11">
        <f t="shared" si="0"/>
        <v>-8.8509570664496238</v>
      </c>
      <c r="E9" s="41">
        <f t="shared" si="1"/>
        <v>0.70138089472796494</v>
      </c>
      <c r="F9" s="41">
        <f t="shared" si="2"/>
        <v>0.71813126180512943</v>
      </c>
      <c r="G9" s="45"/>
      <c r="H9" s="4" t="s">
        <v>5</v>
      </c>
      <c r="I9" s="8">
        <v>643335</v>
      </c>
      <c r="J9" s="9">
        <v>689801</v>
      </c>
      <c r="K9" s="11">
        <f t="shared" si="3"/>
        <v>-6.7361456420039989</v>
      </c>
      <c r="L9" s="41">
        <f t="shared" si="4"/>
        <v>0.69824481136981575</v>
      </c>
      <c r="M9" s="41">
        <f t="shared" si="4"/>
        <v>0.73557815436713281</v>
      </c>
    </row>
    <row r="10" spans="1:13" ht="15.75" thickBot="1" x14ac:dyDescent="0.3">
      <c r="A10" s="4" t="s">
        <v>6</v>
      </c>
      <c r="B10" s="8">
        <v>3670534</v>
      </c>
      <c r="C10" s="9">
        <v>3895456</v>
      </c>
      <c r="D10" s="11">
        <f t="shared" si="0"/>
        <v>-5.773958170750741</v>
      </c>
      <c r="E10" s="41">
        <f t="shared" si="1"/>
        <v>2.5656499387094587</v>
      </c>
      <c r="F10" s="41">
        <f t="shared" si="2"/>
        <v>2.5411392620581306</v>
      </c>
      <c r="G10" s="45"/>
      <c r="H10" s="4" t="s">
        <v>6</v>
      </c>
      <c r="I10" s="8">
        <v>2305820</v>
      </c>
      <c r="J10" s="9">
        <v>2380318</v>
      </c>
      <c r="K10" s="11">
        <f t="shared" si="3"/>
        <v>-3.129749890560841</v>
      </c>
      <c r="L10" s="41">
        <f t="shared" si="4"/>
        <v>2.5026259273205222</v>
      </c>
      <c r="M10" s="41">
        <f t="shared" si="4"/>
        <v>2.5382826659382416</v>
      </c>
    </row>
    <row r="11" spans="1:13" ht="15.75" thickBot="1" x14ac:dyDescent="0.3">
      <c r="A11" s="4" t="s">
        <v>7</v>
      </c>
      <c r="B11" s="8">
        <v>2442551</v>
      </c>
      <c r="C11" s="9">
        <v>2514546</v>
      </c>
      <c r="D11" s="11">
        <f t="shared" si="0"/>
        <v>-2.8631410998247797</v>
      </c>
      <c r="E11" s="41">
        <f t="shared" si="1"/>
        <v>1.7073076624395052</v>
      </c>
      <c r="F11" s="41">
        <f t="shared" si="2"/>
        <v>1.6403244105057853</v>
      </c>
      <c r="G11" s="45"/>
      <c r="H11" s="4" t="s">
        <v>7</v>
      </c>
      <c r="I11" s="8">
        <v>1431466</v>
      </c>
      <c r="J11" s="9">
        <v>1383166</v>
      </c>
      <c r="K11" s="11">
        <f t="shared" si="3"/>
        <v>3.4919886694727889</v>
      </c>
      <c r="L11" s="41">
        <f t="shared" si="4"/>
        <v>1.5536442244745032</v>
      </c>
      <c r="M11" s="41">
        <f t="shared" si="4"/>
        <v>1.474956825901049</v>
      </c>
    </row>
    <row r="12" spans="1:13" ht="15.75" thickBot="1" x14ac:dyDescent="0.3">
      <c r="A12" s="4" t="s">
        <v>8</v>
      </c>
      <c r="B12" s="8">
        <v>1908079</v>
      </c>
      <c r="C12" s="9">
        <v>2236895</v>
      </c>
      <c r="D12" s="11">
        <f t="shared" si="0"/>
        <v>-14.699661807997247</v>
      </c>
      <c r="E12" s="41">
        <f t="shared" si="1"/>
        <v>1.3337194995068307</v>
      </c>
      <c r="F12" s="41">
        <f t="shared" si="2"/>
        <v>1.4592031612220808</v>
      </c>
      <c r="G12" s="45"/>
      <c r="H12" s="4" t="s">
        <v>8</v>
      </c>
      <c r="I12" s="8">
        <v>1166919</v>
      </c>
      <c r="J12" s="9">
        <v>1348603</v>
      </c>
      <c r="K12" s="11">
        <f t="shared" si="3"/>
        <v>-13.472015114900382</v>
      </c>
      <c r="L12" s="41">
        <f t="shared" si="4"/>
        <v>1.2665176572685364</v>
      </c>
      <c r="M12" s="41">
        <f t="shared" si="4"/>
        <v>1.4381001270134117</v>
      </c>
    </row>
    <row r="13" spans="1:13" ht="15.75" thickBot="1" x14ac:dyDescent="0.3">
      <c r="A13" s="4" t="s">
        <v>9</v>
      </c>
      <c r="B13" s="8">
        <v>4721190</v>
      </c>
      <c r="C13" s="9">
        <v>5193429</v>
      </c>
      <c r="D13" s="11">
        <f t="shared" si="0"/>
        <v>-9.0930096473832602</v>
      </c>
      <c r="E13" s="41">
        <f t="shared" si="1"/>
        <v>3.3000432182717039</v>
      </c>
      <c r="F13" s="41">
        <f t="shared" si="2"/>
        <v>3.3878514701773796</v>
      </c>
      <c r="G13" s="45"/>
      <c r="H13" s="4" t="s">
        <v>9</v>
      </c>
      <c r="I13" s="12">
        <v>3051866</v>
      </c>
      <c r="J13" s="9">
        <v>3240407</v>
      </c>
      <c r="K13" s="11">
        <f t="shared" si="3"/>
        <v>-5.8184357705683265</v>
      </c>
      <c r="L13" s="41">
        <f t="shared" si="4"/>
        <v>3.3123483091949826</v>
      </c>
      <c r="M13" s="41">
        <f t="shared" si="4"/>
        <v>3.4554496158433192</v>
      </c>
    </row>
    <row r="14" spans="1:13" ht="15.75" thickBot="1" x14ac:dyDescent="0.3">
      <c r="A14" s="4" t="s">
        <v>10</v>
      </c>
      <c r="B14" s="8">
        <v>1290665</v>
      </c>
      <c r="C14" s="9">
        <v>1440744</v>
      </c>
      <c r="D14" s="11">
        <f t="shared" si="0"/>
        <v>-10.416770779541681</v>
      </c>
      <c r="E14" s="41">
        <f t="shared" si="1"/>
        <v>0.90215608359558686</v>
      </c>
      <c r="F14" s="41">
        <f t="shared" si="2"/>
        <v>0.93984661743700337</v>
      </c>
      <c r="G14" s="45"/>
      <c r="H14" s="4" t="s">
        <v>10</v>
      </c>
      <c r="I14" s="8">
        <v>717359</v>
      </c>
      <c r="J14" s="9">
        <v>772777</v>
      </c>
      <c r="K14" s="11">
        <f t="shared" si="3"/>
        <v>-7.1712796835309538</v>
      </c>
      <c r="L14" s="41">
        <f t="shared" si="4"/>
        <v>0.77858689429214889</v>
      </c>
      <c r="M14" s="41">
        <f t="shared" si="4"/>
        <v>0.82406067749592971</v>
      </c>
    </row>
    <row r="15" spans="1:13" ht="15.75" thickBot="1" x14ac:dyDescent="0.3">
      <c r="A15" s="4" t="s">
        <v>11</v>
      </c>
      <c r="B15" s="8">
        <v>4716569</v>
      </c>
      <c r="C15" s="9">
        <v>4679476</v>
      </c>
      <c r="D15" s="11">
        <f t="shared" si="0"/>
        <v>0.79267422249841657</v>
      </c>
      <c r="E15" s="41">
        <f t="shared" si="1"/>
        <v>3.2968132064078235</v>
      </c>
      <c r="F15" s="41">
        <f t="shared" si="2"/>
        <v>3.0525823393868992</v>
      </c>
      <c r="G15" s="45"/>
      <c r="H15" s="4" t="s">
        <v>11</v>
      </c>
      <c r="I15" s="8">
        <v>3131077</v>
      </c>
      <c r="J15" s="9">
        <v>2983105</v>
      </c>
      <c r="K15" s="11">
        <f t="shared" si="3"/>
        <v>4.9603349530103706</v>
      </c>
      <c r="L15" s="41">
        <f t="shared" si="4"/>
        <v>3.3983201119935469</v>
      </c>
      <c r="M15" s="41">
        <f t="shared" si="4"/>
        <v>3.1810723240229652</v>
      </c>
    </row>
    <row r="16" spans="1:13" ht="15.75" thickBot="1" x14ac:dyDescent="0.3">
      <c r="A16" s="4" t="s">
        <v>12</v>
      </c>
      <c r="B16" s="8">
        <v>1306653</v>
      </c>
      <c r="C16" s="9">
        <v>1444874</v>
      </c>
      <c r="D16" s="11">
        <f t="shared" si="0"/>
        <v>-9.5663012830184488</v>
      </c>
      <c r="E16" s="41">
        <f t="shared" si="1"/>
        <v>0.91333146331420179</v>
      </c>
      <c r="F16" s="41">
        <f t="shared" si="2"/>
        <v>0.94254075777700475</v>
      </c>
      <c r="G16" s="45"/>
      <c r="H16" s="4" t="s">
        <v>12</v>
      </c>
      <c r="I16" s="8">
        <v>819035</v>
      </c>
      <c r="J16" s="9">
        <v>857690</v>
      </c>
      <c r="K16" s="11">
        <f t="shared" si="3"/>
        <v>-4.506873112663083</v>
      </c>
      <c r="L16" s="41">
        <f t="shared" si="4"/>
        <v>0.88894112566590811</v>
      </c>
      <c r="M16" s="41">
        <f t="shared" si="4"/>
        <v>0.91460874544853688</v>
      </c>
    </row>
    <row r="17" spans="1:13" ht="15.75" thickBot="1" x14ac:dyDescent="0.3">
      <c r="A17" s="4" t="s">
        <v>13</v>
      </c>
      <c r="B17" s="8">
        <v>2994528</v>
      </c>
      <c r="C17" s="9">
        <v>3187734</v>
      </c>
      <c r="D17" s="11">
        <f t="shared" si="0"/>
        <v>-6.0609197630668055</v>
      </c>
      <c r="E17" s="41">
        <f t="shared" si="1"/>
        <v>2.0931315660510865</v>
      </c>
      <c r="F17" s="41">
        <f t="shared" si="2"/>
        <v>2.0794679812575505</v>
      </c>
      <c r="G17" s="45"/>
      <c r="H17" s="4" t="s">
        <v>13</v>
      </c>
      <c r="I17" s="8">
        <v>1794686</v>
      </c>
      <c r="J17" s="9">
        <v>1853503</v>
      </c>
      <c r="K17" s="11">
        <f t="shared" si="3"/>
        <v>-3.173288632389589</v>
      </c>
      <c r="L17" s="41">
        <f t="shared" si="4"/>
        <v>1.9478657115469373</v>
      </c>
      <c r="M17" s="41">
        <f t="shared" si="4"/>
        <v>1.9765067256410818</v>
      </c>
    </row>
    <row r="18" spans="1:13" ht="15.75" thickBot="1" x14ac:dyDescent="0.3">
      <c r="A18" s="4" t="s">
        <v>14</v>
      </c>
      <c r="B18" s="8">
        <v>6042478</v>
      </c>
      <c r="C18" s="9">
        <v>6556280</v>
      </c>
      <c r="D18" s="11">
        <f t="shared" si="0"/>
        <v>-7.8367915952338834</v>
      </c>
      <c r="E18" s="41">
        <f t="shared" si="1"/>
        <v>4.2236043339615579</v>
      </c>
      <c r="F18" s="41">
        <f t="shared" si="2"/>
        <v>4.276885818000892</v>
      </c>
      <c r="G18" s="45"/>
      <c r="H18" s="4" t="s">
        <v>14</v>
      </c>
      <c r="I18" s="8">
        <v>4221887</v>
      </c>
      <c r="J18" s="9">
        <v>4359372</v>
      </c>
      <c r="K18" s="11">
        <f t="shared" si="3"/>
        <v>-3.1537799481209681</v>
      </c>
      <c r="L18" s="41">
        <f t="shared" si="4"/>
        <v>4.5822327278007213</v>
      </c>
      <c r="M18" s="41">
        <f t="shared" si="4"/>
        <v>4.6486723126811302</v>
      </c>
    </row>
    <row r="19" spans="1:13" ht="15.75" thickBot="1" x14ac:dyDescent="0.3">
      <c r="A19" s="4" t="s">
        <v>15</v>
      </c>
      <c r="B19" s="8">
        <v>1711785</v>
      </c>
      <c r="C19" s="9">
        <v>1786079</v>
      </c>
      <c r="D19" s="11">
        <f t="shared" si="0"/>
        <v>-4.1596144403467044</v>
      </c>
      <c r="E19" s="41">
        <f t="shared" si="1"/>
        <v>1.196512845360858</v>
      </c>
      <c r="F19" s="41">
        <f t="shared" si="2"/>
        <v>1.1651204562540365</v>
      </c>
      <c r="G19" s="45"/>
      <c r="H19" s="4" t="s">
        <v>15</v>
      </c>
      <c r="I19" s="8">
        <v>1032017</v>
      </c>
      <c r="J19" s="9">
        <v>1013609</v>
      </c>
      <c r="K19" s="11">
        <f t="shared" si="3"/>
        <v>1.8160849005878992</v>
      </c>
      <c r="L19" s="41">
        <f t="shared" si="4"/>
        <v>1.1201015264138328</v>
      </c>
      <c r="M19" s="41">
        <f t="shared" si="4"/>
        <v>1.0808749733182688</v>
      </c>
    </row>
    <row r="20" spans="1:13" ht="15.75" thickBot="1" x14ac:dyDescent="0.3">
      <c r="A20" s="4" t="s">
        <v>16</v>
      </c>
      <c r="B20" s="8">
        <v>3121944</v>
      </c>
      <c r="C20" s="9">
        <v>3410676</v>
      </c>
      <c r="D20" s="11">
        <f t="shared" si="0"/>
        <v>-8.4655358644444672</v>
      </c>
      <c r="E20" s="41">
        <f t="shared" si="1"/>
        <v>2.1821934988899061</v>
      </c>
      <c r="F20" s="41">
        <f t="shared" si="2"/>
        <v>2.2249006775482449</v>
      </c>
      <c r="G20" s="45"/>
      <c r="H20" s="4" t="s">
        <v>16</v>
      </c>
      <c r="I20" s="8">
        <v>1841897</v>
      </c>
      <c r="J20" s="9">
        <v>1961826</v>
      </c>
      <c r="K20" s="11">
        <f t="shared" si="3"/>
        <v>-6.1131313378454557</v>
      </c>
      <c r="L20" s="41">
        <f t="shared" si="4"/>
        <v>1.9991062561925426</v>
      </c>
      <c r="M20" s="41">
        <f t="shared" si="4"/>
        <v>2.0920183477110856</v>
      </c>
    </row>
    <row r="21" spans="1:13" ht="15.75" thickBot="1" x14ac:dyDescent="0.3">
      <c r="A21" s="4" t="s">
        <v>17</v>
      </c>
      <c r="B21" s="8">
        <v>1713444</v>
      </c>
      <c r="C21" s="9">
        <v>1857364</v>
      </c>
      <c r="D21" s="11">
        <f t="shared" si="0"/>
        <v>-7.7486157802132487</v>
      </c>
      <c r="E21" s="41">
        <f t="shared" si="1"/>
        <v>1.1976724622581048</v>
      </c>
      <c r="F21" s="41">
        <f t="shared" si="2"/>
        <v>1.2116221013235262</v>
      </c>
      <c r="G21" s="45"/>
      <c r="H21" s="4" t="s">
        <v>17</v>
      </c>
      <c r="I21" s="8">
        <v>939206</v>
      </c>
      <c r="J21" s="9">
        <v>934917</v>
      </c>
      <c r="K21" s="11">
        <f t="shared" si="3"/>
        <v>0.4587573014502892</v>
      </c>
      <c r="L21" s="41">
        <f t="shared" si="4"/>
        <v>1.0193689389002605</v>
      </c>
      <c r="M21" s="41">
        <f t="shared" si="4"/>
        <v>0.99696074860207029</v>
      </c>
    </row>
    <row r="22" spans="1:13" ht="15.75" thickBot="1" x14ac:dyDescent="0.3">
      <c r="A22" s="4" t="s">
        <v>18</v>
      </c>
      <c r="B22" s="8">
        <v>6582621</v>
      </c>
      <c r="C22" s="9">
        <v>7046416</v>
      </c>
      <c r="D22" s="11">
        <f t="shared" si="0"/>
        <v>-6.5819985649442216</v>
      </c>
      <c r="E22" s="41">
        <f t="shared" si="1"/>
        <v>4.6011564435032062</v>
      </c>
      <c r="F22" s="41">
        <f t="shared" si="2"/>
        <v>4.5966183046078832</v>
      </c>
      <c r="G22" s="45"/>
      <c r="H22" s="4" t="s">
        <v>18</v>
      </c>
      <c r="I22" s="8">
        <v>4270210</v>
      </c>
      <c r="J22" s="9">
        <v>4259664</v>
      </c>
      <c r="K22" s="11">
        <f t="shared" si="3"/>
        <v>0.24757821274166225</v>
      </c>
      <c r="L22" s="41">
        <f t="shared" si="4"/>
        <v>4.6346801836671423</v>
      </c>
      <c r="M22" s="41">
        <f t="shared" si="4"/>
        <v>4.5423474064898697</v>
      </c>
    </row>
    <row r="23" spans="1:13" ht="15.75" thickBot="1" x14ac:dyDescent="0.3">
      <c r="A23" s="4" t="s">
        <v>19</v>
      </c>
      <c r="B23" s="8">
        <v>7279520</v>
      </c>
      <c r="C23" s="9">
        <v>8206581</v>
      </c>
      <c r="D23" s="11">
        <f t="shared" si="0"/>
        <v>-11.296555776394579</v>
      </c>
      <c r="E23" s="41">
        <f t="shared" si="1"/>
        <v>5.0882787196179846</v>
      </c>
      <c r="F23" s="41">
        <f t="shared" si="2"/>
        <v>5.3534336381569387</v>
      </c>
      <c r="G23" s="45"/>
      <c r="H23" s="4" t="s">
        <v>19</v>
      </c>
      <c r="I23" s="8">
        <v>4299777</v>
      </c>
      <c r="J23" s="9">
        <v>4457262</v>
      </c>
      <c r="K23" s="11">
        <f t="shared" si="3"/>
        <v>-3.5332228619273445</v>
      </c>
      <c r="L23" s="41">
        <f t="shared" si="4"/>
        <v>4.6667707808486592</v>
      </c>
      <c r="M23" s="41">
        <f t="shared" si="4"/>
        <v>4.7530585712267097</v>
      </c>
    </row>
    <row r="24" spans="1:13" ht="15.75" thickBot="1" x14ac:dyDescent="0.3">
      <c r="A24" s="4" t="s">
        <v>20</v>
      </c>
      <c r="B24" s="8">
        <v>3294446</v>
      </c>
      <c r="C24" s="9">
        <v>3686070</v>
      </c>
      <c r="D24" s="11">
        <f t="shared" si="0"/>
        <v>-10.624431983114809</v>
      </c>
      <c r="E24" s="41">
        <f t="shared" si="1"/>
        <v>2.3027698906975447</v>
      </c>
      <c r="F24" s="41">
        <f t="shared" si="2"/>
        <v>2.404549608491179</v>
      </c>
      <c r="G24" s="45"/>
      <c r="H24" s="4" t="s">
        <v>20</v>
      </c>
      <c r="I24" s="8">
        <v>1968553</v>
      </c>
      <c r="J24" s="9">
        <v>2013265</v>
      </c>
      <c r="K24" s="11">
        <f t="shared" si="3"/>
        <v>-2.2208700791997082</v>
      </c>
      <c r="L24" s="41">
        <f t="shared" si="4"/>
        <v>2.1365725759619556</v>
      </c>
      <c r="M24" s="41">
        <f t="shared" si="4"/>
        <v>2.1468709859103501</v>
      </c>
    </row>
    <row r="25" spans="1:13" ht="15.75" thickBot="1" x14ac:dyDescent="0.3">
      <c r="A25" s="4" t="s">
        <v>21</v>
      </c>
      <c r="B25" s="8">
        <v>2001396</v>
      </c>
      <c r="C25" s="9">
        <v>2150686</v>
      </c>
      <c r="D25" s="11">
        <f t="shared" si="0"/>
        <v>-6.9415061054937821</v>
      </c>
      <c r="E25" s="41">
        <f t="shared" si="1"/>
        <v>1.3989467267523898</v>
      </c>
      <c r="F25" s="41">
        <f t="shared" si="2"/>
        <v>1.4029660802121118</v>
      </c>
      <c r="G25" s="45"/>
      <c r="H25" s="4" t="s">
        <v>21</v>
      </c>
      <c r="I25" s="8">
        <v>1210213</v>
      </c>
      <c r="J25" s="9">
        <v>1200685</v>
      </c>
      <c r="K25" s="11">
        <f t="shared" si="3"/>
        <v>0.7935470169111799</v>
      </c>
      <c r="L25" s="41">
        <f t="shared" si="4"/>
        <v>1.3135068788458559</v>
      </c>
      <c r="M25" s="41">
        <f t="shared" si="4"/>
        <v>1.2803658682377972</v>
      </c>
    </row>
    <row r="26" spans="1:13" ht="15.75" thickBot="1" x14ac:dyDescent="0.3">
      <c r="A26" s="4" t="s">
        <v>22</v>
      </c>
      <c r="B26" s="8">
        <v>2979143</v>
      </c>
      <c r="C26" s="9">
        <v>3135751</v>
      </c>
      <c r="D26" s="11">
        <f t="shared" si="0"/>
        <v>-4.9942740989319629</v>
      </c>
      <c r="E26" s="41">
        <f t="shared" si="1"/>
        <v>2.0823776745717963</v>
      </c>
      <c r="F26" s="41">
        <f t="shared" si="2"/>
        <v>2.045557691355786</v>
      </c>
      <c r="G26" s="45"/>
      <c r="H26" s="4" t="s">
        <v>22</v>
      </c>
      <c r="I26" s="8">
        <v>1994458</v>
      </c>
      <c r="J26" s="9">
        <v>2028967</v>
      </c>
      <c r="K26" s="11">
        <f t="shared" si="3"/>
        <v>-1.7008162281594525</v>
      </c>
      <c r="L26" s="41">
        <f t="shared" si="4"/>
        <v>2.1646886147885938</v>
      </c>
      <c r="M26" s="41">
        <f t="shared" si="4"/>
        <v>2.1636150152461626</v>
      </c>
    </row>
    <row r="27" spans="1:13" ht="15.75" thickBot="1" x14ac:dyDescent="0.3">
      <c r="A27" s="4" t="s">
        <v>23</v>
      </c>
      <c r="B27" s="8">
        <v>3337631</v>
      </c>
      <c r="C27" s="9">
        <v>3541612</v>
      </c>
      <c r="D27" s="11">
        <f t="shared" si="0"/>
        <v>-5.7595524297975054</v>
      </c>
      <c r="E27" s="41">
        <f t="shared" si="1"/>
        <v>2.3329555782850098</v>
      </c>
      <c r="F27" s="41">
        <f t="shared" si="2"/>
        <v>2.3103147113396276</v>
      </c>
      <c r="G27" s="45"/>
      <c r="H27" s="4" t="s">
        <v>23</v>
      </c>
      <c r="I27" s="8">
        <v>2149270</v>
      </c>
      <c r="J27" s="9">
        <v>2163773</v>
      </c>
      <c r="K27" s="11">
        <f t="shared" si="3"/>
        <v>-0.6702643946476825</v>
      </c>
      <c r="L27" s="41">
        <f t="shared" si="4"/>
        <v>2.3327141003253415</v>
      </c>
      <c r="M27" s="41">
        <f t="shared" si="4"/>
        <v>2.3073671244452152</v>
      </c>
    </row>
    <row r="28" spans="1:13" ht="15.75" thickBot="1" x14ac:dyDescent="0.3">
      <c r="A28" s="4" t="s">
        <v>24</v>
      </c>
      <c r="B28" s="8">
        <v>18872725</v>
      </c>
      <c r="C28" s="9">
        <v>20194508</v>
      </c>
      <c r="D28" s="11">
        <f t="shared" si="0"/>
        <v>-6.5452597310120151</v>
      </c>
      <c r="E28" s="41">
        <f t="shared" si="1"/>
        <v>13.191760582937107</v>
      </c>
      <c r="F28" s="41">
        <f t="shared" si="2"/>
        <v>13.173568680212796</v>
      </c>
      <c r="G28" s="45"/>
      <c r="H28" s="4" t="s">
        <v>24</v>
      </c>
      <c r="I28" s="8">
        <v>12851511</v>
      </c>
      <c r="J28" s="9">
        <v>12957617</v>
      </c>
      <c r="K28" s="11">
        <f t="shared" si="3"/>
        <v>-0.81886970420564209</v>
      </c>
      <c r="L28" s="41">
        <f t="shared" si="4"/>
        <v>13.948410818643648</v>
      </c>
      <c r="M28" s="41">
        <f t="shared" si="4"/>
        <v>13.817521282016385</v>
      </c>
    </row>
    <row r="29" spans="1:13" ht="15.75" thickBot="1" x14ac:dyDescent="0.3">
      <c r="A29" s="4" t="s">
        <v>25</v>
      </c>
      <c r="B29" s="8">
        <v>3272171</v>
      </c>
      <c r="C29" s="9">
        <v>3347923</v>
      </c>
      <c r="D29" s="11">
        <f t="shared" si="0"/>
        <v>-2.2626565784219053</v>
      </c>
      <c r="E29" s="41">
        <f t="shared" si="1"/>
        <v>2.2871999893195016</v>
      </c>
      <c r="F29" s="41">
        <f t="shared" si="2"/>
        <v>2.183964748067349</v>
      </c>
      <c r="G29" s="45"/>
      <c r="H29" s="4" t="s">
        <v>25</v>
      </c>
      <c r="I29" s="8">
        <v>2189694</v>
      </c>
      <c r="J29" s="9">
        <v>2142518</v>
      </c>
      <c r="K29" s="11">
        <f t="shared" si="3"/>
        <v>2.201895153272925</v>
      </c>
      <c r="L29" s="41">
        <f t="shared" si="4"/>
        <v>2.3765883621870678</v>
      </c>
      <c r="M29" s="41">
        <f t="shared" si="4"/>
        <v>2.2847015822510559</v>
      </c>
    </row>
    <row r="30" spans="1:13" ht="15.75" thickBot="1" x14ac:dyDescent="0.3">
      <c r="A30" s="4" t="s">
        <v>26</v>
      </c>
      <c r="B30" s="8">
        <v>5136095</v>
      </c>
      <c r="C30" s="9">
        <v>5208292</v>
      </c>
      <c r="D30" s="11">
        <f t="shared" si="0"/>
        <v>-1.386193400830829</v>
      </c>
      <c r="E30" s="41">
        <f t="shared" si="1"/>
        <v>3.5900557853314958</v>
      </c>
      <c r="F30" s="41">
        <f t="shared" si="2"/>
        <v>3.3975471137302704</v>
      </c>
      <c r="G30" s="45"/>
      <c r="H30" s="4" t="s">
        <v>26</v>
      </c>
      <c r="I30" s="8">
        <v>3381042</v>
      </c>
      <c r="J30" s="9">
        <v>3228039</v>
      </c>
      <c r="K30" s="11">
        <f t="shared" si="3"/>
        <v>4.7398126230816917</v>
      </c>
      <c r="L30" s="41">
        <f t="shared" si="4"/>
        <v>3.6696200789999369</v>
      </c>
      <c r="M30" s="41">
        <f t="shared" si="4"/>
        <v>3.4422608402207664</v>
      </c>
    </row>
    <row r="31" spans="1:13" ht="15.75" thickBot="1" x14ac:dyDescent="0.3">
      <c r="A31" s="4" t="s">
        <v>27</v>
      </c>
      <c r="B31" s="8">
        <v>8459829</v>
      </c>
      <c r="C31" s="9">
        <v>8869969</v>
      </c>
      <c r="D31" s="11">
        <f t="shared" si="0"/>
        <v>-4.6239169494278958</v>
      </c>
      <c r="E31" s="41">
        <f t="shared" si="1"/>
        <v>5.9132975625188333</v>
      </c>
      <c r="F31" s="41">
        <f t="shared" si="2"/>
        <v>5.7861843335256502</v>
      </c>
      <c r="G31" s="45"/>
      <c r="H31" s="4" t="s">
        <v>27</v>
      </c>
      <c r="I31" s="8">
        <v>5718941</v>
      </c>
      <c r="J31" s="9">
        <v>5639465</v>
      </c>
      <c r="K31" s="11">
        <f t="shared" si="3"/>
        <v>1.4092826181206906</v>
      </c>
      <c r="L31" s="41">
        <f t="shared" si="4"/>
        <v>6.2070630072669841</v>
      </c>
      <c r="M31" s="41">
        <f t="shared" si="4"/>
        <v>6.0137159214295757</v>
      </c>
    </row>
    <row r="32" spans="1:13" ht="15.75" thickBot="1" x14ac:dyDescent="0.3">
      <c r="A32" s="4" t="s">
        <v>28</v>
      </c>
      <c r="B32" s="8">
        <v>3335380</v>
      </c>
      <c r="C32" s="9">
        <v>3529565</v>
      </c>
      <c r="D32" s="11">
        <f t="shared" si="0"/>
        <v>-5.5016694691838799</v>
      </c>
      <c r="E32" s="41">
        <f t="shared" si="1"/>
        <v>2.3313821619886248</v>
      </c>
      <c r="F32" s="41">
        <f t="shared" si="2"/>
        <v>2.3024560409580306</v>
      </c>
      <c r="G32" s="45"/>
      <c r="H32" s="4" t="s">
        <v>28</v>
      </c>
      <c r="I32" s="8">
        <v>2196916</v>
      </c>
      <c r="J32" s="9">
        <v>2171167</v>
      </c>
      <c r="K32" s="11">
        <f t="shared" si="3"/>
        <v>1.1859520709369662</v>
      </c>
      <c r="L32" s="41">
        <f t="shared" si="4"/>
        <v>2.3844267730114637</v>
      </c>
      <c r="M32" s="41">
        <f t="shared" si="4"/>
        <v>2.3152518112945977</v>
      </c>
    </row>
    <row r="33" spans="1:13" ht="15.75" thickBot="1" x14ac:dyDescent="0.3">
      <c r="A33" s="4" t="s">
        <v>29</v>
      </c>
      <c r="B33" s="10">
        <f>3498551-1103</f>
        <v>3497448</v>
      </c>
      <c r="C33" s="9">
        <v>3812441</v>
      </c>
      <c r="D33" s="11">
        <f t="shared" si="0"/>
        <v>-8.2622393369497402</v>
      </c>
      <c r="E33" s="41">
        <f t="shared" si="1"/>
        <v>2.4446653393864546</v>
      </c>
      <c r="F33" s="41">
        <f t="shared" si="2"/>
        <v>2.4869857365556589</v>
      </c>
      <c r="G33" s="45"/>
      <c r="H33" s="4" t="s">
        <v>29</v>
      </c>
      <c r="I33" s="8">
        <v>2260163</v>
      </c>
      <c r="J33" s="9">
        <v>2249613</v>
      </c>
      <c r="K33" s="11">
        <f t="shared" si="3"/>
        <v>0.46896955165177301</v>
      </c>
      <c r="L33" s="41">
        <f t="shared" si="4"/>
        <v>2.4530720193989706</v>
      </c>
      <c r="M33" s="41">
        <f t="shared" si="4"/>
        <v>2.3989037107518092</v>
      </c>
    </row>
    <row r="34" spans="1:13" ht="15.75" thickBot="1" x14ac:dyDescent="0.3">
      <c r="A34" s="4" t="s">
        <v>30</v>
      </c>
      <c r="B34" s="8">
        <v>7322358</v>
      </c>
      <c r="C34" s="9">
        <v>7833796</v>
      </c>
      <c r="D34" s="11">
        <f t="shared" si="0"/>
        <v>-6.5286101399627965</v>
      </c>
      <c r="E34" s="41">
        <f t="shared" si="1"/>
        <v>5.1182218592468329</v>
      </c>
      <c r="F34" s="41">
        <f t="shared" si="2"/>
        <v>5.1102532249251276</v>
      </c>
      <c r="G34" s="45"/>
      <c r="H34" s="4" t="s">
        <v>30</v>
      </c>
      <c r="I34" s="8">
        <v>4911944</v>
      </c>
      <c r="J34" s="9">
        <v>4951984</v>
      </c>
      <c r="K34" s="11">
        <f t="shared" si="3"/>
        <v>-0.80856480957935251</v>
      </c>
      <c r="L34" s="41">
        <f t="shared" si="4"/>
        <v>5.3311873467774928</v>
      </c>
      <c r="M34" s="41">
        <f t="shared" si="4"/>
        <v>5.2806117288545122</v>
      </c>
    </row>
    <row r="35" spans="1:13" ht="15.75" thickBot="1" x14ac:dyDescent="0.3">
      <c r="A35" s="4" t="s">
        <v>32</v>
      </c>
      <c r="B35" s="8">
        <v>3035894</v>
      </c>
      <c r="C35" s="9">
        <v>3227641</v>
      </c>
      <c r="D35" s="11">
        <f t="shared" si="0"/>
        <v>-5.9407784199048157</v>
      </c>
      <c r="E35" s="41">
        <f t="shared" si="1"/>
        <v>2.1220457990658619</v>
      </c>
      <c r="F35" s="41">
        <f t="shared" si="2"/>
        <v>2.1055006830852578</v>
      </c>
      <c r="G35" s="45"/>
      <c r="H35" s="4" t="s">
        <v>32</v>
      </c>
      <c r="I35" s="8">
        <v>1966573</v>
      </c>
      <c r="J35" s="9">
        <v>1982502</v>
      </c>
      <c r="K35" s="11">
        <f t="shared" si="3"/>
        <v>-0.80347964340010747</v>
      </c>
      <c r="L35" s="41">
        <f t="shared" si="4"/>
        <v>2.1344235793637414</v>
      </c>
      <c r="M35" s="41">
        <f t="shared" si="4"/>
        <v>2.114066465820069</v>
      </c>
    </row>
    <row r="36" spans="1:13" ht="15.75" thickBot="1" x14ac:dyDescent="0.3">
      <c r="A36" s="4" t="s">
        <v>33</v>
      </c>
      <c r="B36" s="8">
        <v>5571156</v>
      </c>
      <c r="C36" s="9">
        <v>6169338</v>
      </c>
      <c r="D36" s="11">
        <f t="shared" si="0"/>
        <v>-9.6960484252929557</v>
      </c>
      <c r="E36" s="41">
        <f t="shared" si="1"/>
        <v>3.894157103555187</v>
      </c>
      <c r="F36" s="41">
        <f t="shared" si="2"/>
        <v>4.0244703091774578</v>
      </c>
      <c r="G36" s="45"/>
      <c r="H36" s="4" t="s">
        <v>33</v>
      </c>
      <c r="I36" s="8">
        <v>3672682</v>
      </c>
      <c r="J36" s="9">
        <v>3926209</v>
      </c>
      <c r="K36" s="11">
        <f t="shared" si="3"/>
        <v>-6.4572976120221819</v>
      </c>
      <c r="L36" s="41">
        <f t="shared" si="4"/>
        <v>3.9861520829914703</v>
      </c>
      <c r="M36" s="41">
        <f t="shared" si="4"/>
        <v>4.186763385207656</v>
      </c>
    </row>
    <row r="37" spans="1:13" ht="15.75" thickBot="1" x14ac:dyDescent="0.3">
      <c r="A37" s="4" t="s">
        <v>34</v>
      </c>
      <c r="B37" s="8">
        <v>2136752</v>
      </c>
      <c r="C37" s="9">
        <v>2368009</v>
      </c>
      <c r="D37" s="11">
        <f t="shared" si="0"/>
        <v>-9.7658834911522714</v>
      </c>
      <c r="E37" s="41">
        <f t="shared" si="1"/>
        <v>1.493558604235055</v>
      </c>
      <c r="F37" s="41">
        <f t="shared" si="2"/>
        <v>1.5447333105051146</v>
      </c>
      <c r="G37" s="45"/>
      <c r="H37" s="4" t="s">
        <v>34</v>
      </c>
      <c r="I37" s="8">
        <v>1277668</v>
      </c>
      <c r="J37" s="9">
        <v>1300140</v>
      </c>
      <c r="K37" s="11">
        <f t="shared" si="3"/>
        <v>-1.7284292460811912</v>
      </c>
      <c r="L37" s="41">
        <f t="shared" si="4"/>
        <v>1.3867192856804771</v>
      </c>
      <c r="M37" s="41">
        <f t="shared" si="4"/>
        <v>1.3864209846301818</v>
      </c>
    </row>
    <row r="38" spans="1:13" ht="15.75" thickBot="1" x14ac:dyDescent="0.3">
      <c r="A38" s="4" t="s">
        <v>35</v>
      </c>
      <c r="B38" s="8">
        <v>2030592</v>
      </c>
      <c r="C38" s="9">
        <v>1949531</v>
      </c>
      <c r="D38" s="11">
        <f t="shared" si="0"/>
        <v>4.157974405126156</v>
      </c>
      <c r="E38" s="41">
        <f t="shared" si="1"/>
        <v>1.4193543065788023</v>
      </c>
      <c r="F38" s="41">
        <f t="shared" si="2"/>
        <v>1.2717457896327027</v>
      </c>
      <c r="G38" s="45"/>
      <c r="H38" s="4" t="s">
        <v>35</v>
      </c>
      <c r="I38" s="8">
        <v>1161597</v>
      </c>
      <c r="J38" s="9">
        <v>1070822</v>
      </c>
      <c r="K38" s="11">
        <f t="shared" si="3"/>
        <v>8.4771325206243429</v>
      </c>
      <c r="L38" s="41">
        <f t="shared" si="4"/>
        <v>1.2607414148969724</v>
      </c>
      <c r="M38" s="41">
        <f t="shared" si="4"/>
        <v>1.1418847905638321</v>
      </c>
    </row>
    <row r="39" spans="1:13" ht="15.75" thickBot="1" x14ac:dyDescent="0.3">
      <c r="A39" s="4" t="s">
        <v>36</v>
      </c>
      <c r="B39" s="8">
        <v>1445171</v>
      </c>
      <c r="C39" s="9">
        <v>1466204</v>
      </c>
      <c r="D39" s="11">
        <f t="shared" si="0"/>
        <v>-1.4345207078960363</v>
      </c>
      <c r="E39" s="41">
        <f t="shared" si="1"/>
        <v>1.0101535328578042</v>
      </c>
      <c r="F39" s="41">
        <f t="shared" si="2"/>
        <v>0.95645504674848836</v>
      </c>
      <c r="G39" s="45"/>
      <c r="H39" s="4" t="s">
        <v>36</v>
      </c>
      <c r="I39" s="8">
        <v>763624</v>
      </c>
      <c r="J39" s="9">
        <v>727156</v>
      </c>
      <c r="K39" s="11">
        <f t="shared" si="3"/>
        <v>5.0151549323666451</v>
      </c>
      <c r="L39" s="41">
        <f t="shared" si="4"/>
        <v>0.82880069611860718</v>
      </c>
      <c r="M39" s="41">
        <f t="shared" si="4"/>
        <v>0.77541213830798572</v>
      </c>
    </row>
    <row r="40" spans="1:13" ht="15.75" thickBot="1" x14ac:dyDescent="0.3">
      <c r="A40" s="4" t="s">
        <v>37</v>
      </c>
      <c r="B40" s="8">
        <f>1697455+1103</f>
        <v>1698558</v>
      </c>
      <c r="C40" s="9">
        <f>1669965-3883</f>
        <v>1666082</v>
      </c>
      <c r="D40" s="11">
        <f t="shared" si="0"/>
        <v>1.9492437947231889</v>
      </c>
      <c r="E40" s="41">
        <f t="shared" si="1"/>
        <v>1.1872673645291014</v>
      </c>
      <c r="F40" s="41">
        <f t="shared" si="2"/>
        <v>1.0868423065254322</v>
      </c>
      <c r="G40" s="45"/>
      <c r="H40" s="4" t="s">
        <v>37</v>
      </c>
      <c r="I40" s="8">
        <v>917460</v>
      </c>
      <c r="J40" s="9">
        <v>861976</v>
      </c>
      <c r="K40" s="11">
        <f t="shared" si="3"/>
        <v>6.4368381486259478</v>
      </c>
      <c r="L40" s="41">
        <f t="shared" si="4"/>
        <v>0.99576687828169008</v>
      </c>
      <c r="M40" s="41">
        <f t="shared" si="4"/>
        <v>0.91917917658681814</v>
      </c>
    </row>
    <row r="41" spans="1:13" ht="15.75" thickBot="1" x14ac:dyDescent="0.3">
      <c r="A41" s="4" t="s">
        <v>38</v>
      </c>
      <c r="B41" s="8">
        <v>3</v>
      </c>
      <c r="C41" s="26">
        <v>5</v>
      </c>
      <c r="D41" s="11">
        <f t="shared" si="0"/>
        <v>-40</v>
      </c>
      <c r="E41" s="41">
        <f t="shared" si="1"/>
        <v>2.0969564145512279E-6</v>
      </c>
      <c r="F41" s="41">
        <f t="shared" si="2"/>
        <v>3.2616711138030192E-6</v>
      </c>
      <c r="G41" s="45"/>
      <c r="H41" s="4" t="s">
        <v>38</v>
      </c>
      <c r="I41" s="8">
        <v>730880</v>
      </c>
      <c r="J41" s="9">
        <v>1027119</v>
      </c>
      <c r="K41" s="11">
        <f t="shared" si="3"/>
        <v>-28.841740830419845</v>
      </c>
      <c r="L41" s="41">
        <f t="shared" si="4"/>
        <v>0.79326193621359153</v>
      </c>
      <c r="M41" s="41">
        <f t="shared" si="4"/>
        <v>1.0952815353057115</v>
      </c>
    </row>
    <row r="42" spans="1:13" s="20" customFormat="1" x14ac:dyDescent="0.25">
      <c r="A42" s="18" t="s">
        <v>39</v>
      </c>
      <c r="B42" s="19">
        <f>SUM(B4:B41)</f>
        <v>143064490</v>
      </c>
      <c r="C42" s="19">
        <f>SUM(C4:C41)</f>
        <v>153295652</v>
      </c>
      <c r="D42" s="17">
        <f t="shared" si="0"/>
        <v>-6.6741371112078243</v>
      </c>
      <c r="E42" s="19"/>
      <c r="F42" s="19"/>
      <c r="G42" s="45"/>
      <c r="H42" s="18" t="s">
        <v>39</v>
      </c>
      <c r="I42" s="19">
        <f>SUM(I4:I41)</f>
        <v>92136023</v>
      </c>
      <c r="J42" s="19">
        <f>SUM(J4:J41)</f>
        <v>93776711</v>
      </c>
      <c r="K42" s="17">
        <f t="shared" si="3"/>
        <v>-1.7495687175465131</v>
      </c>
      <c r="L42" s="19"/>
      <c r="M42" s="19"/>
    </row>
    <row r="43" spans="1:13" s="54" customFormat="1" x14ac:dyDescent="0.25">
      <c r="A43" s="50"/>
      <c r="B43" s="51"/>
      <c r="C43" s="51"/>
      <c r="D43" s="52"/>
      <c r="E43" s="51"/>
      <c r="F43" s="51"/>
      <c r="G43" s="52"/>
      <c r="H43" s="53"/>
      <c r="I43" s="51"/>
      <c r="J43" s="51"/>
      <c r="K43" s="52"/>
      <c r="L43" s="51"/>
      <c r="M43" s="51"/>
    </row>
    <row r="44" spans="1:13" s="49" customFormat="1" x14ac:dyDescent="0.25">
      <c r="A44" s="50" t="s">
        <v>89</v>
      </c>
      <c r="B44" s="47"/>
      <c r="C44" s="47"/>
      <c r="D44" s="48"/>
      <c r="E44" s="47"/>
      <c r="F44" s="47"/>
      <c r="G44" s="48"/>
      <c r="H44" s="53" t="str">
        <f>A44</f>
        <v>BY TECHNOLOGY</v>
      </c>
      <c r="I44" s="47"/>
      <c r="J44" s="47"/>
      <c r="K44" s="48"/>
      <c r="L44" s="47"/>
      <c r="M44" s="47"/>
    </row>
    <row r="45" spans="1:13" x14ac:dyDescent="0.25">
      <c r="A45" s="19" t="s">
        <v>76</v>
      </c>
      <c r="B45" s="19">
        <v>142654738</v>
      </c>
      <c r="C45" s="19">
        <v>152836997</v>
      </c>
      <c r="D45" s="17">
        <f t="shared" si="0"/>
        <v>-6.6621689773190189</v>
      </c>
      <c r="E45" s="59">
        <f>B45/B$50*100</f>
        <v>99.713589305074933</v>
      </c>
      <c r="F45" s="59">
        <f>C45/C$50*100</f>
        <v>99.700803647059729</v>
      </c>
      <c r="G45" s="45"/>
      <c r="H45" s="18" t="s">
        <v>76</v>
      </c>
      <c r="I45" s="19">
        <v>91958757</v>
      </c>
      <c r="J45" s="19">
        <v>93554076</v>
      </c>
      <c r="K45" s="17">
        <f t="shared" si="3"/>
        <v>-1.7052373004036725</v>
      </c>
      <c r="L45" s="59">
        <f>I45/I$49*100</f>
        <v>99.807604024758049</v>
      </c>
      <c r="M45" s="59">
        <f>J45/J$49*100</f>
        <v>99.762590308802785</v>
      </c>
    </row>
    <row r="46" spans="1:13" x14ac:dyDescent="0.25">
      <c r="A46" s="19" t="s">
        <v>77</v>
      </c>
      <c r="B46" s="19">
        <v>217566</v>
      </c>
      <c r="C46" s="19">
        <v>276304</v>
      </c>
      <c r="D46" s="17">
        <f t="shared" si="0"/>
        <v>-21.258468932769702</v>
      </c>
      <c r="E46" s="59">
        <f t="shared" ref="E46:F50" si="5">B46/B$50*100</f>
        <v>0.15207547309608416</v>
      </c>
      <c r="F46" s="59">
        <f t="shared" si="5"/>
        <v>0.18024255508564588</v>
      </c>
      <c r="G46" s="45"/>
      <c r="H46" s="18" t="s">
        <v>77</v>
      </c>
      <c r="I46" s="19">
        <v>30309</v>
      </c>
      <c r="J46" s="19">
        <v>51973</v>
      </c>
      <c r="K46" s="17">
        <f t="shared" si="3"/>
        <v>-41.683181652011619</v>
      </c>
      <c r="L46" s="59">
        <f t="shared" ref="L46:M49" si="6">I46/I$49*100</f>
        <v>3.2895928229938906E-2</v>
      </c>
      <c r="M46" s="59">
        <f t="shared" si="6"/>
        <v>5.5422075956577325E-2</v>
      </c>
    </row>
    <row r="47" spans="1:13" x14ac:dyDescent="0.25">
      <c r="A47" s="19" t="s">
        <v>79</v>
      </c>
      <c r="B47" s="19">
        <v>26865</v>
      </c>
      <c r="C47" s="19">
        <v>26942</v>
      </c>
      <c r="D47" s="17">
        <f t="shared" si="0"/>
        <v>-0.28579912404424318</v>
      </c>
      <c r="E47" s="59">
        <f t="shared" si="5"/>
        <v>1.8778244692306247E-2</v>
      </c>
      <c r="F47" s="59">
        <f t="shared" si="5"/>
        <v>1.7575188629616188E-2</v>
      </c>
      <c r="G47" s="45"/>
      <c r="H47" s="18" t="s">
        <v>81</v>
      </c>
      <c r="I47" s="19">
        <f>I42-(I45+I46)</f>
        <v>146957</v>
      </c>
      <c r="J47" s="19">
        <f>J42-(J45+J46)</f>
        <v>170662</v>
      </c>
      <c r="K47" s="17">
        <f t="shared" si="3"/>
        <v>-13.890028242959767</v>
      </c>
      <c r="L47" s="59">
        <f t="shared" si="6"/>
        <v>0.15950004701201398</v>
      </c>
      <c r="M47" s="59">
        <f t="shared" si="6"/>
        <v>0.18198761524063262</v>
      </c>
    </row>
    <row r="48" spans="1:13" x14ac:dyDescent="0.25">
      <c r="A48" s="19" t="s">
        <v>78</v>
      </c>
      <c r="B48" s="19">
        <v>115451</v>
      </c>
      <c r="C48" s="19">
        <v>127564</v>
      </c>
      <c r="D48" s="17">
        <f t="shared" si="0"/>
        <v>-9.4956257251262102</v>
      </c>
      <c r="E48" s="59">
        <f t="shared" si="5"/>
        <v>8.0698571672117927E-2</v>
      </c>
      <c r="F48" s="59">
        <f t="shared" si="5"/>
        <v>8.3214362792233668E-2</v>
      </c>
      <c r="G48" s="45"/>
      <c r="H48" s="18"/>
      <c r="I48" s="19"/>
      <c r="J48" s="19"/>
      <c r="K48" s="17"/>
      <c r="L48" s="59">
        <f t="shared" si="6"/>
        <v>0</v>
      </c>
      <c r="M48" s="59">
        <f t="shared" si="6"/>
        <v>0</v>
      </c>
    </row>
    <row r="49" spans="1:13" x14ac:dyDescent="0.25">
      <c r="A49" s="19" t="s">
        <v>80</v>
      </c>
      <c r="B49" s="19">
        <v>49870</v>
      </c>
      <c r="C49" s="19">
        <v>27845</v>
      </c>
      <c r="D49" s="17">
        <f t="shared" si="0"/>
        <v>79.098581432932306</v>
      </c>
      <c r="E49" s="59">
        <f t="shared" si="5"/>
        <v>3.4858405464556576E-2</v>
      </c>
      <c r="F49" s="59">
        <f t="shared" si="5"/>
        <v>1.8164246432769014E-2</v>
      </c>
      <c r="G49" s="45"/>
      <c r="H49" s="18" t="s">
        <v>39</v>
      </c>
      <c r="I49" s="19">
        <f>SUM(I45:I48)</f>
        <v>92136023</v>
      </c>
      <c r="J49" s="19">
        <f>SUM(J45:J48)</f>
        <v>93776711</v>
      </c>
      <c r="K49" s="17"/>
      <c r="L49" s="59">
        <f t="shared" si="6"/>
        <v>100</v>
      </c>
      <c r="M49" s="59">
        <f t="shared" si="6"/>
        <v>100</v>
      </c>
    </row>
    <row r="50" spans="1:13" x14ac:dyDescent="0.25">
      <c r="A50" s="19" t="s">
        <v>39</v>
      </c>
      <c r="B50" s="19">
        <f>SUM(B45:B49)</f>
        <v>143064490</v>
      </c>
      <c r="C50" s="19">
        <f t="shared" ref="C50" si="7">SUM(C45:C49)</f>
        <v>153295652</v>
      </c>
      <c r="D50" s="19"/>
      <c r="E50" s="59">
        <f t="shared" si="5"/>
        <v>100</v>
      </c>
      <c r="F50" s="59">
        <f t="shared" si="5"/>
        <v>100</v>
      </c>
    </row>
    <row r="51" spans="1:13" x14ac:dyDescent="0.25">
      <c r="B51" s="25"/>
      <c r="C51" s="2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L21" sqref="L21"/>
    </sheetView>
  </sheetViews>
  <sheetFormatPr defaultRowHeight="15" x14ac:dyDescent="0.25"/>
  <cols>
    <col min="1" max="1" width="35.5703125" customWidth="1"/>
    <col min="2" max="2" width="12.7109375" customWidth="1"/>
    <col min="3" max="3" width="15.28515625" bestFit="1" customWidth="1"/>
    <col min="4" max="4" width="15.42578125" bestFit="1" customWidth="1"/>
    <col min="5" max="5" width="17" customWidth="1"/>
    <col min="6" max="6" width="14.5703125" customWidth="1"/>
    <col min="7" max="7" width="15.28515625" customWidth="1"/>
    <col min="8" max="8" width="13" customWidth="1"/>
    <col min="9" max="9" width="15.28515625" customWidth="1"/>
    <col min="10" max="10" width="16.85546875" style="29" customWidth="1"/>
    <col min="11" max="11" width="15.5703125" style="29" customWidth="1"/>
    <col min="12" max="12" width="13.42578125" style="29" customWidth="1"/>
    <col min="13" max="13" width="14.42578125" style="29" customWidth="1"/>
    <col min="14" max="14" width="16" style="29" customWidth="1"/>
    <col min="15" max="15" width="16.140625" style="29" customWidth="1"/>
    <col min="16" max="16" width="12.140625" style="29" bestFit="1" customWidth="1"/>
    <col min="17" max="17" width="11.140625" style="29" bestFit="1" customWidth="1"/>
    <col min="18" max="18" width="13.28515625" style="29" bestFit="1" customWidth="1"/>
    <col min="19" max="19" width="12.140625" bestFit="1" customWidth="1"/>
  </cols>
  <sheetData>
    <row r="1" spans="1:19" x14ac:dyDescent="0.25">
      <c r="A1" s="23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x14ac:dyDescent="0.25">
      <c r="A2" s="4"/>
      <c r="B2" s="5" t="s">
        <v>40</v>
      </c>
      <c r="C2" s="5" t="s">
        <v>41</v>
      </c>
      <c r="D2" s="5" t="s">
        <v>42</v>
      </c>
      <c r="E2" s="5" t="s">
        <v>54</v>
      </c>
      <c r="F2" s="5" t="s">
        <v>74</v>
      </c>
      <c r="G2" s="5" t="s">
        <v>39</v>
      </c>
      <c r="I2" s="5"/>
      <c r="J2" s="27" t="s">
        <v>43</v>
      </c>
      <c r="K2" s="27" t="s">
        <v>44</v>
      </c>
      <c r="L2" s="27" t="s">
        <v>45</v>
      </c>
      <c r="M2" s="27" t="s">
        <v>46</v>
      </c>
      <c r="N2" s="27" t="s">
        <v>48</v>
      </c>
      <c r="O2" s="27" t="s">
        <v>49</v>
      </c>
      <c r="P2" s="27" t="s">
        <v>50</v>
      </c>
      <c r="Q2" s="27" t="s">
        <v>47</v>
      </c>
      <c r="R2" s="34" t="s">
        <v>74</v>
      </c>
    </row>
    <row r="3" spans="1:19" x14ac:dyDescent="0.25">
      <c r="A3" s="4" t="s">
        <v>51</v>
      </c>
      <c r="B3" s="6">
        <v>53093756</v>
      </c>
      <c r="C3" s="6">
        <v>37411407</v>
      </c>
      <c r="D3" s="6">
        <v>34126900</v>
      </c>
      <c r="E3" s="6">
        <v>18022674</v>
      </c>
      <c r="F3" s="6">
        <f>SUM(J3:R3)</f>
        <v>409753</v>
      </c>
      <c r="G3" s="6">
        <f>SUM(B3:E3)</f>
        <v>142654737</v>
      </c>
      <c r="I3" s="6"/>
      <c r="J3" s="28">
        <v>4886</v>
      </c>
      <c r="K3" s="28">
        <v>239543</v>
      </c>
      <c r="L3" s="28">
        <v>2541</v>
      </c>
      <c r="M3" s="28">
        <v>8707</v>
      </c>
      <c r="N3" s="28">
        <v>91341</v>
      </c>
      <c r="O3" s="28">
        <v>12862</v>
      </c>
      <c r="P3" s="28">
        <v>48770</v>
      </c>
      <c r="Q3" s="28">
        <v>0</v>
      </c>
      <c r="R3" s="33">
        <v>1103</v>
      </c>
    </row>
    <row r="4" spans="1:19" s="38" customFormat="1" x14ac:dyDescent="0.25">
      <c r="A4" s="37" t="s">
        <v>83</v>
      </c>
      <c r="B4" s="39">
        <f>B3/$G3*100</f>
        <v>37.21836170081054</v>
      </c>
      <c r="C4" s="39">
        <f t="shared" ref="C4:G4" si="0">C3/$G3*100</f>
        <v>26.225141756070812</v>
      </c>
      <c r="D4" s="39">
        <f t="shared" si="0"/>
        <v>23.92272469718268</v>
      </c>
      <c r="E4" s="39">
        <f t="shared" si="0"/>
        <v>12.633771845935968</v>
      </c>
      <c r="F4" s="39">
        <f t="shared" si="0"/>
        <v>0.28723406499988852</v>
      </c>
      <c r="G4" s="39">
        <f t="shared" si="0"/>
        <v>100</v>
      </c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9" x14ac:dyDescent="0.25">
      <c r="A5" s="4" t="s">
        <v>75</v>
      </c>
      <c r="B5" s="6">
        <v>31691070</v>
      </c>
      <c r="C5" s="6">
        <v>27184002</v>
      </c>
      <c r="D5" s="6">
        <v>20174089</v>
      </c>
      <c r="E5" s="6">
        <v>12549596</v>
      </c>
      <c r="F5" s="6">
        <f>SUM(J5:Q5)</f>
        <v>537266</v>
      </c>
      <c r="G5" s="6">
        <f t="shared" ref="G5" si="1">SUM(B5:E5)</f>
        <v>91598757</v>
      </c>
      <c r="I5" s="6"/>
      <c r="J5" s="28">
        <v>4</v>
      </c>
      <c r="K5" s="28">
        <v>30309</v>
      </c>
      <c r="L5" s="28">
        <f>(239543-25427)</f>
        <v>214116</v>
      </c>
      <c r="M5" s="28">
        <v>4018</v>
      </c>
      <c r="N5" s="28">
        <v>5493</v>
      </c>
      <c r="O5" s="28">
        <v>2890</v>
      </c>
      <c r="P5" s="28">
        <v>210153</v>
      </c>
      <c r="Q5" s="28">
        <v>70283</v>
      </c>
      <c r="R5" s="33">
        <f>K19</f>
        <v>0</v>
      </c>
      <c r="S5" s="7"/>
    </row>
    <row r="6" spans="1:19" s="38" customFormat="1" x14ac:dyDescent="0.25">
      <c r="A6" s="37" t="s">
        <v>84</v>
      </c>
      <c r="B6" s="39">
        <f>B5/$G5*100</f>
        <v>34.597707477624397</v>
      </c>
      <c r="C6" s="39">
        <f t="shared" ref="C6:G6" si="2">C5/$G5*100</f>
        <v>29.677260795143763</v>
      </c>
      <c r="D6" s="39">
        <f t="shared" si="2"/>
        <v>22.024413497226824</v>
      </c>
      <c r="E6" s="39">
        <f t="shared" si="2"/>
        <v>13.700618230005022</v>
      </c>
      <c r="F6" s="39">
        <f t="shared" si="2"/>
        <v>0.58654289380804581</v>
      </c>
      <c r="G6" s="39">
        <f t="shared" si="2"/>
        <v>100</v>
      </c>
      <c r="I6" s="35"/>
      <c r="J6" s="35"/>
      <c r="K6" s="35"/>
      <c r="L6" s="35"/>
      <c r="M6" s="35"/>
      <c r="N6" s="35"/>
      <c r="O6" s="35"/>
      <c r="P6" s="35"/>
      <c r="Q6" s="35"/>
      <c r="R6" s="36"/>
      <c r="S6" s="36"/>
    </row>
    <row r="7" spans="1:19" ht="15" customHeight="1" x14ac:dyDescent="0.25">
      <c r="A7" s="4" t="s">
        <v>52</v>
      </c>
      <c r="B7" s="6">
        <v>1445</v>
      </c>
      <c r="C7" s="6">
        <v>751</v>
      </c>
      <c r="D7" s="6">
        <v>2020</v>
      </c>
      <c r="E7" s="6">
        <v>12498</v>
      </c>
      <c r="F7" s="6"/>
      <c r="G7" s="6"/>
      <c r="I7" s="6"/>
      <c r="J7" s="28"/>
      <c r="K7" s="28"/>
      <c r="L7" s="28"/>
      <c r="M7" s="28"/>
      <c r="N7" s="28"/>
      <c r="O7" s="28"/>
      <c r="P7" s="28"/>
      <c r="Q7" s="28"/>
      <c r="R7" s="33"/>
    </row>
    <row r="8" spans="1:19" x14ac:dyDescent="0.25">
      <c r="A8" s="4" t="s">
        <v>53</v>
      </c>
      <c r="B8" s="6">
        <v>5030</v>
      </c>
      <c r="C8" s="6">
        <v>4902</v>
      </c>
      <c r="D8" s="6">
        <v>4531</v>
      </c>
      <c r="E8" s="6">
        <v>1696</v>
      </c>
      <c r="F8" s="6"/>
      <c r="G8" s="6"/>
      <c r="I8" s="6"/>
      <c r="J8" s="28"/>
      <c r="K8" s="28"/>
      <c r="L8" s="28"/>
      <c r="M8" s="28"/>
      <c r="N8" s="28"/>
      <c r="O8" s="28"/>
      <c r="P8" s="28"/>
      <c r="Q8" s="28"/>
      <c r="R8" s="33"/>
    </row>
    <row r="9" spans="1:19" x14ac:dyDescent="0.25">
      <c r="E9" s="7"/>
      <c r="F9" s="7"/>
      <c r="G9" s="7"/>
      <c r="H9" s="7"/>
      <c r="I9" s="7"/>
    </row>
    <row r="10" spans="1:19" x14ac:dyDescent="0.25">
      <c r="E10" s="21"/>
      <c r="F10" s="21"/>
      <c r="G10" s="7"/>
      <c r="H10" s="21"/>
    </row>
    <row r="11" spans="1:19" x14ac:dyDescent="0.25">
      <c r="A11" s="3" t="s">
        <v>55</v>
      </c>
      <c r="B11" s="1" t="s">
        <v>60</v>
      </c>
      <c r="C11" s="1" t="s">
        <v>56</v>
      </c>
    </row>
    <row r="12" spans="1:19" x14ac:dyDescent="0.25">
      <c r="A12" s="3" t="s">
        <v>64</v>
      </c>
      <c r="B12" s="1" t="s">
        <v>58</v>
      </c>
      <c r="C12" s="1" t="s">
        <v>61</v>
      </c>
    </row>
    <row r="13" spans="1:19" x14ac:dyDescent="0.25">
      <c r="A13" s="3" t="s">
        <v>57</v>
      </c>
      <c r="B13" s="1" t="s">
        <v>62</v>
      </c>
      <c r="C13" s="1" t="s">
        <v>63</v>
      </c>
    </row>
    <row r="14" spans="1:19" x14ac:dyDescent="0.25">
      <c r="A14" s="1" t="s">
        <v>65</v>
      </c>
      <c r="B14" s="1" t="s">
        <v>66</v>
      </c>
      <c r="C14" s="1" t="s">
        <v>67</v>
      </c>
    </row>
    <row r="15" spans="1:19" x14ac:dyDescent="0.25">
      <c r="A15" s="1" t="s">
        <v>59</v>
      </c>
      <c r="B15" s="1" t="s">
        <v>68</v>
      </c>
      <c r="C15" s="1" t="s">
        <v>69</v>
      </c>
    </row>
    <row r="17" spans="1:12" x14ac:dyDescent="0.25">
      <c r="A17" s="4"/>
      <c r="B17" s="5"/>
      <c r="C17" s="5"/>
      <c r="D17" s="5"/>
      <c r="E17" s="5"/>
      <c r="F17" s="5"/>
      <c r="G17" s="5"/>
      <c r="H17" s="5"/>
      <c r="I17" s="5"/>
      <c r="J17" s="30"/>
      <c r="K17" s="30"/>
      <c r="L17" s="30"/>
    </row>
    <row r="18" spans="1:12" x14ac:dyDescent="0.25">
      <c r="A18" s="4"/>
      <c r="B18" s="6"/>
      <c r="C18" s="6"/>
      <c r="D18" s="6"/>
      <c r="E18" s="6"/>
      <c r="F18" s="6"/>
      <c r="G18" s="6"/>
      <c r="H18" s="6"/>
      <c r="I18" s="6"/>
      <c r="J18" s="31"/>
      <c r="K18" s="32"/>
    </row>
    <row r="19" spans="1:12" x14ac:dyDescent="0.25">
      <c r="A19" s="4"/>
      <c r="B19" s="6"/>
      <c r="C19" s="6"/>
      <c r="D19" s="6"/>
      <c r="E19" s="6"/>
      <c r="F19" s="6"/>
      <c r="G19" s="6"/>
      <c r="H19" s="6"/>
      <c r="I19" s="6"/>
      <c r="J19" s="33"/>
      <c r="K19" s="33"/>
    </row>
    <row r="20" spans="1:12" x14ac:dyDescent="0.25">
      <c r="A20" s="4"/>
      <c r="B20" s="6"/>
      <c r="C20" s="6"/>
      <c r="D20" s="6"/>
      <c r="E20" s="6"/>
      <c r="F20" s="6"/>
      <c r="G20" s="6"/>
      <c r="H20" s="6"/>
      <c r="I20" s="6"/>
    </row>
    <row r="21" spans="1:12" x14ac:dyDescent="0.25">
      <c r="A21" s="4"/>
      <c r="B21" s="6"/>
      <c r="C21" s="6"/>
      <c r="D21" s="6"/>
      <c r="E21" s="6"/>
      <c r="F21" s="6"/>
      <c r="G21" s="6"/>
      <c r="H21" s="6"/>
      <c r="I21" s="6"/>
    </row>
  </sheetData>
  <mergeCells count="1">
    <mergeCell ref="A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SUBSCRIPTIO STATE AND TECHNOLOG</vt:lpstr>
      <vt:lpstr>SUMMARY OPERATOR PORTING TARIFF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Yemi Kale</cp:lastModifiedBy>
  <dcterms:created xsi:type="dcterms:W3CDTF">2017-07-27T12:53:34Z</dcterms:created>
  <dcterms:modified xsi:type="dcterms:W3CDTF">2017-08-10T07:53:38Z</dcterms:modified>
</cp:coreProperties>
</file>